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Assignments\Mahagenco\MYT FY26-30\MERC Proceedings\Data gaps Set II\Annexures\"/>
    </mc:Choice>
  </mc:AlternateContent>
  <xr:revisionPtr revIDLastSave="0" documentId="13_ncr:1_{E337CB8A-4F94-400F-8492-1EC2279BE0E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 FY 23-24 AVL" sheetId="3" r:id="rId1"/>
    <sheet name="Sheet2" sheetId="2" state="hidden" r:id="rId2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3" l="1"/>
  <c r="E15" i="3"/>
  <c r="E14" i="3"/>
  <c r="E13" i="3"/>
  <c r="G13" i="3" s="1"/>
  <c r="E12" i="3"/>
  <c r="E11" i="3"/>
  <c r="E10" i="3"/>
  <c r="E9" i="3"/>
  <c r="E8" i="3"/>
  <c r="E7" i="3"/>
  <c r="E6" i="3"/>
  <c r="E5" i="3"/>
  <c r="G5" i="3" s="1"/>
  <c r="E4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A33" i="3"/>
  <c r="Z33" i="3"/>
  <c r="Z32" i="3"/>
  <c r="Z31" i="3"/>
  <c r="Z30" i="3"/>
  <c r="Z29" i="3"/>
  <c r="Z28" i="3"/>
  <c r="Z27" i="3"/>
  <c r="Z26" i="3"/>
  <c r="Z25" i="3"/>
  <c r="Z24" i="3"/>
  <c r="Z23" i="3"/>
  <c r="Z22" i="3"/>
  <c r="Z21" i="3"/>
  <c r="G16" i="3"/>
  <c r="G15" i="3"/>
  <c r="G14" i="3"/>
  <c r="G12" i="3"/>
  <c r="G11" i="3"/>
  <c r="G10" i="3"/>
  <c r="G9" i="3"/>
  <c r="G8" i="3"/>
  <c r="G7" i="3"/>
  <c r="G6" i="3"/>
  <c r="G4" i="3"/>
  <c r="H2" i="3"/>
  <c r="I2" i="3" s="1"/>
  <c r="H9" i="3" l="1"/>
  <c r="I6" i="3"/>
  <c r="AA40" i="3" s="1"/>
  <c r="AA24" i="3"/>
  <c r="I8" i="3"/>
  <c r="H8" i="3"/>
  <c r="AA25" i="3" s="1"/>
  <c r="S40" i="3"/>
  <c r="O40" i="3"/>
  <c r="W40" i="3"/>
  <c r="U40" i="3"/>
  <c r="I11" i="3"/>
  <c r="H11" i="3"/>
  <c r="I9" i="3"/>
  <c r="AA43" i="3" s="1"/>
  <c r="I7" i="3"/>
  <c r="I5" i="3"/>
  <c r="H5" i="3"/>
  <c r="I12" i="3"/>
  <c r="I15" i="3"/>
  <c r="H10" i="3"/>
  <c r="H12" i="3"/>
  <c r="H15" i="3"/>
  <c r="I10" i="3"/>
  <c r="H13" i="3"/>
  <c r="H16" i="3"/>
  <c r="H4" i="3"/>
  <c r="H6" i="3"/>
  <c r="I13" i="3"/>
  <c r="I16" i="3"/>
  <c r="AG50" i="3" s="1"/>
  <c r="I4" i="3"/>
  <c r="I14" i="3"/>
  <c r="H14" i="3"/>
  <c r="AA31" i="3" s="1"/>
  <c r="H7" i="3"/>
  <c r="O24" i="3" s="1"/>
  <c r="AE38" i="3" l="1"/>
  <c r="AC38" i="3"/>
  <c r="S22" i="3"/>
  <c r="AA22" i="3" s="1"/>
  <c r="O22" i="3"/>
  <c r="O41" i="3"/>
  <c r="Q41" i="3"/>
  <c r="O32" i="3"/>
  <c r="S32" i="3"/>
  <c r="U30" i="3"/>
  <c r="S30" i="3"/>
  <c r="Q40" i="3"/>
  <c r="S26" i="3"/>
  <c r="AA26" i="3" s="1"/>
  <c r="O26" i="3"/>
  <c r="S49" i="3"/>
  <c r="Q49" i="3"/>
  <c r="O49" i="3"/>
  <c r="Q38" i="3"/>
  <c r="O38" i="3"/>
  <c r="S38" i="3"/>
  <c r="U46" i="3"/>
  <c r="S46" i="3"/>
  <c r="O45" i="3"/>
  <c r="O47" i="3"/>
  <c r="Q39" i="3"/>
  <c r="O39" i="3"/>
  <c r="U23" i="3"/>
  <c r="S23" i="3"/>
  <c r="O23" i="3"/>
  <c r="AG40" i="3"/>
  <c r="Q21" i="3"/>
  <c r="O21" i="3"/>
  <c r="Y43" i="3"/>
  <c r="O43" i="3"/>
  <c r="Q43" i="3"/>
  <c r="AG41" i="3" l="1"/>
  <c r="AA28" i="3"/>
  <c r="AG48" i="3"/>
  <c r="AG42" i="3"/>
  <c r="AG49" i="3"/>
  <c r="AA30" i="3"/>
  <c r="AA29" i="3"/>
  <c r="AA27" i="3"/>
  <c r="AG39" i="3"/>
  <c r="AG44" i="3"/>
  <c r="AG38" i="3"/>
  <c r="AA21" i="3"/>
  <c r="AG47" i="3"/>
  <c r="AG45" i="3"/>
  <c r="AG43" i="3"/>
  <c r="AA23" i="3"/>
  <c r="AA32" i="3"/>
  <c r="AG46" i="3"/>
</calcChain>
</file>

<file path=xl/sharedStrings.xml><?xml version="1.0" encoding="utf-8"?>
<sst xmlns="http://schemas.openxmlformats.org/spreadsheetml/2006/main" count="103" uniqueCount="39">
  <si>
    <t>Capacity</t>
  </si>
  <si>
    <t>Gross Generation</t>
  </si>
  <si>
    <t>Aux.Consm</t>
  </si>
  <si>
    <t>Net Generation</t>
  </si>
  <si>
    <t>HDS Generation</t>
  </si>
  <si>
    <t>LDS Generation</t>
  </si>
  <si>
    <t xml:space="preserve">BHUSAWAL (Unit 3) </t>
  </si>
  <si>
    <t>BHUSAWAL (Unit 4-5)</t>
  </si>
  <si>
    <t>KHAPARKHEDA ( Unit 1- 4)</t>
  </si>
  <si>
    <t>KHAPARKHEDA U # 5</t>
  </si>
  <si>
    <t>NASHIK (Unit 3-5)</t>
  </si>
  <si>
    <t>CHANDRAPUR ( Unit 3-7)</t>
  </si>
  <si>
    <t>CHANDRAPUR ( Unit- 8 &amp; 9)</t>
  </si>
  <si>
    <t>PARAS  (Unit 3- 4)</t>
  </si>
  <si>
    <t>PARALI (UNIT 6-7)</t>
  </si>
  <si>
    <t>PARALI (UNIT 8 )</t>
  </si>
  <si>
    <t xml:space="preserve">KORADI (Unit 6-7) </t>
  </si>
  <si>
    <t>KORADI (Unit- 8, 9 &amp; 10)</t>
  </si>
  <si>
    <t>GTPS URAN (Unit 5 -10)</t>
  </si>
  <si>
    <t>Critical Coal Stock</t>
  </si>
  <si>
    <t xml:space="preserve">Poor Coal Quality </t>
  </si>
  <si>
    <t>Governing  Problem</t>
  </si>
  <si>
    <t>Wet Coal Problem</t>
  </si>
  <si>
    <t>Boiler Tube Leakage</t>
  </si>
  <si>
    <t>Air Prehater Problem</t>
  </si>
  <si>
    <t>Coal Cycle Formation</t>
  </si>
  <si>
    <t>Clinker Formation</t>
  </si>
  <si>
    <t>Ondenser Vaccum</t>
  </si>
  <si>
    <t>%</t>
  </si>
  <si>
    <t>MU</t>
  </si>
  <si>
    <t>Total</t>
  </si>
  <si>
    <t>HDS Generation Loss</t>
  </si>
  <si>
    <t>LDS Generation Loss</t>
  </si>
  <si>
    <t>AVL %</t>
  </si>
  <si>
    <t>Condenser Vaccum</t>
  </si>
  <si>
    <t>Seal Oil Pump</t>
  </si>
  <si>
    <t>Air Heater</t>
  </si>
  <si>
    <t>outages /Turbine Problem</t>
  </si>
  <si>
    <t>Coal Cycle/Clincker 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</si>
</sst>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10" fontId="0" fillId="0" borderId="1" xfId="1" applyNumberFormat="1" applyFont="1" applyBorder="1"/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wrapText="1"/>
    </xf>
    <xf numFmtId="10" fontId="0" fillId="0" borderId="1" xfId="0" applyNumberFormat="1" applyBorder="1"/>
    <xf numFmtId="2" fontId="0" fillId="0" borderId="1" xfId="0" applyNumberFormat="1" applyBorder="1"/>
    <xf numFmtId="0" fontId="0" fillId="0" borderId="1" xfId="0" applyBorder="1" applyAlignment="1">
      <alignment horizontal="centerContinuous" wrapText="1"/>
    </xf>
    <xf numFmtId="43" fontId="0" fillId="0" borderId="1" xfId="2" applyFont="1" applyBorder="1"/>
    <xf numFmtId="0" fontId="0" fillId="0" borderId="1" xfId="0" applyBorder="1" applyAlignment="1">
      <alignment horizontal="center"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G50"/>
  <sheetViews>
    <sheetView tabSelected="1" workbookViewId="0">
      <selection activeCell="A2" sqref="A2"/>
    </sheetView>
  </sheetViews>
  <sheetFormatPr defaultRowHeight="14.5" x14ac:dyDescent="0.35"/>
  <cols>
    <col min="1" max="1" width="4" bestFit="1" customWidth="1"/>
    <col min="2" max="2" width="25.26953125" bestFit="1" customWidth="1"/>
    <col min="3" max="3" width="8.453125" bestFit="1" customWidth="1"/>
    <col min="4" max="4" width="8.453125" customWidth="1"/>
    <col min="5" max="5" width="16.453125" bestFit="1" customWidth="1"/>
    <col min="6" max="6" width="11" bestFit="1" customWidth="1"/>
    <col min="7" max="7" width="14.81640625" bestFit="1" customWidth="1"/>
    <col min="8" max="8" width="15.1796875" bestFit="1" customWidth="1"/>
    <col min="9" max="9" width="14.7265625" bestFit="1" customWidth="1"/>
    <col min="10" max="10" width="9" bestFit="1" customWidth="1"/>
    <col min="11" max="11" width="25.26953125" bestFit="1" customWidth="1"/>
    <col min="12" max="12" width="7.1796875" hidden="1" customWidth="1"/>
    <col min="13" max="13" width="10.54296875" hidden="1" customWidth="1"/>
    <col min="14" max="14" width="7.453125" bestFit="1" customWidth="1"/>
    <col min="15" max="15" width="7.453125" customWidth="1"/>
    <col min="16" max="16" width="9" bestFit="1" customWidth="1"/>
    <col min="17" max="17" width="9" customWidth="1"/>
    <col min="18" max="18" width="8.1796875" bestFit="1" customWidth="1"/>
    <col min="19" max="19" width="8.1796875" customWidth="1"/>
    <col min="20" max="20" width="9" bestFit="1" customWidth="1"/>
    <col min="21" max="21" width="9" customWidth="1"/>
    <col min="22" max="22" width="9" bestFit="1" customWidth="1"/>
    <col min="23" max="23" width="9" customWidth="1"/>
    <col min="24" max="24" width="8.54296875" bestFit="1" customWidth="1"/>
    <col min="28" max="28" width="9" bestFit="1" customWidth="1"/>
    <col min="29" max="31" width="9" customWidth="1"/>
  </cols>
  <sheetData>
    <row r="2" spans="1:9" x14ac:dyDescent="0.35">
      <c r="A2">
        <v>366</v>
      </c>
      <c r="H2">
        <f>30+31+31</f>
        <v>92</v>
      </c>
      <c r="I2">
        <f>365-H2</f>
        <v>273</v>
      </c>
    </row>
    <row r="3" spans="1:9" x14ac:dyDescent="0.35">
      <c r="B3" s="2"/>
      <c r="C3" s="2" t="s">
        <v>0</v>
      </c>
      <c r="D3" s="2" t="s">
        <v>33</v>
      </c>
      <c r="E3" s="2" t="s">
        <v>1</v>
      </c>
      <c r="F3" s="2" t="s">
        <v>2</v>
      </c>
      <c r="G3" s="2" t="s">
        <v>3</v>
      </c>
      <c r="H3" s="2" t="s">
        <v>4</v>
      </c>
      <c r="I3" s="2" t="s">
        <v>5</v>
      </c>
    </row>
    <row r="4" spans="1:9" x14ac:dyDescent="0.35">
      <c r="B4" s="2" t="s">
        <v>6</v>
      </c>
      <c r="C4" s="2">
        <v>210</v>
      </c>
      <c r="D4" s="2">
        <v>80</v>
      </c>
      <c r="E4" s="2">
        <f>C4*$A$2*24*D4%/1000</f>
        <v>1475.712</v>
      </c>
      <c r="F4" s="3">
        <v>0.10959999999999999</v>
      </c>
      <c r="G4" s="2">
        <f>E4*(1-F4)</f>
        <v>1313.9739648</v>
      </c>
      <c r="H4" s="2">
        <f>G4*$H$2/$A$2</f>
        <v>330.28853759999998</v>
      </c>
      <c r="I4" s="2">
        <f>G4*$I$2/$A$2</f>
        <v>980.09533439999996</v>
      </c>
    </row>
    <row r="5" spans="1:9" x14ac:dyDescent="0.35">
      <c r="B5" s="2" t="s">
        <v>7</v>
      </c>
      <c r="C5" s="2">
        <v>1000</v>
      </c>
      <c r="D5" s="2">
        <v>85</v>
      </c>
      <c r="E5" s="2">
        <f>C5*$A$2*24*D5%/1000</f>
        <v>7466.4</v>
      </c>
      <c r="F5" s="3">
        <v>0.06</v>
      </c>
      <c r="G5" s="2">
        <f t="shared" ref="G5:G16" si="0">E5*(1-F5)</f>
        <v>7018.4159999999993</v>
      </c>
      <c r="H5" s="2">
        <f t="shared" ref="H5:H16" si="1">G5*$H$2/$A$2</f>
        <v>1764.1919999999998</v>
      </c>
      <c r="I5" s="2">
        <f t="shared" ref="I5:I16" si="2">G5*$I$2/$A$2</f>
        <v>5235.0479999999989</v>
      </c>
    </row>
    <row r="6" spans="1:9" x14ac:dyDescent="0.35">
      <c r="B6" s="2" t="s">
        <v>8</v>
      </c>
      <c r="C6" s="2">
        <v>840</v>
      </c>
      <c r="D6" s="2">
        <v>85</v>
      </c>
      <c r="E6" s="2">
        <f t="shared" ref="E6:E16" si="3">C6*$A$2*24*D6%/1000</f>
        <v>6271.7759999999998</v>
      </c>
      <c r="F6" s="3">
        <v>9.7000000000000017E-2</v>
      </c>
      <c r="G6" s="2">
        <f t="shared" si="0"/>
        <v>5663.4137280000004</v>
      </c>
      <c r="H6" s="2">
        <f t="shared" si="1"/>
        <v>1423.590336</v>
      </c>
      <c r="I6" s="2">
        <f t="shared" si="2"/>
        <v>4224.3495840000005</v>
      </c>
    </row>
    <row r="7" spans="1:9" x14ac:dyDescent="0.35">
      <c r="B7" s="2" t="s">
        <v>9</v>
      </c>
      <c r="C7" s="2">
        <v>500</v>
      </c>
      <c r="D7" s="2">
        <v>85</v>
      </c>
      <c r="E7" s="2">
        <f t="shared" si="3"/>
        <v>3733.2</v>
      </c>
      <c r="F7" s="3">
        <v>0.06</v>
      </c>
      <c r="G7" s="2">
        <f t="shared" si="0"/>
        <v>3509.2079999999996</v>
      </c>
      <c r="H7" s="2">
        <f t="shared" si="1"/>
        <v>882.09599999999989</v>
      </c>
      <c r="I7" s="2">
        <f t="shared" si="2"/>
        <v>2617.5239999999994</v>
      </c>
    </row>
    <row r="8" spans="1:9" x14ac:dyDescent="0.35">
      <c r="B8" s="2" t="s">
        <v>10</v>
      </c>
      <c r="C8" s="2">
        <v>630</v>
      </c>
      <c r="D8" s="2">
        <v>80</v>
      </c>
      <c r="E8" s="2">
        <f t="shared" si="3"/>
        <v>4427.1360000000004</v>
      </c>
      <c r="F8" s="3">
        <v>0.1075</v>
      </c>
      <c r="G8" s="2">
        <f t="shared" si="0"/>
        <v>3951.2188800000004</v>
      </c>
      <c r="H8" s="2">
        <f t="shared" si="1"/>
        <v>993.20256000000006</v>
      </c>
      <c r="I8" s="2">
        <f t="shared" si="2"/>
        <v>2947.2206400000005</v>
      </c>
    </row>
    <row r="9" spans="1:9" x14ac:dyDescent="0.35">
      <c r="B9" s="2" t="s">
        <v>11</v>
      </c>
      <c r="C9" s="2">
        <v>1920</v>
      </c>
      <c r="D9" s="2">
        <v>80</v>
      </c>
      <c r="E9" s="2">
        <f t="shared" si="3"/>
        <v>13492.224</v>
      </c>
      <c r="F9" s="3">
        <v>7.8E-2</v>
      </c>
      <c r="G9" s="2">
        <f t="shared" si="0"/>
        <v>12439.830528</v>
      </c>
      <c r="H9" s="2">
        <f t="shared" si="1"/>
        <v>3126.9519359999999</v>
      </c>
      <c r="I9" s="2">
        <f t="shared" si="2"/>
        <v>9278.8899840000013</v>
      </c>
    </row>
    <row r="10" spans="1:9" x14ac:dyDescent="0.35">
      <c r="B10" s="2" t="s">
        <v>12</v>
      </c>
      <c r="C10" s="2">
        <v>1000</v>
      </c>
      <c r="D10" s="2">
        <v>85</v>
      </c>
      <c r="E10" s="2">
        <f t="shared" si="3"/>
        <v>7466.4</v>
      </c>
      <c r="F10" s="3">
        <v>0.06</v>
      </c>
      <c r="G10" s="2">
        <f t="shared" si="0"/>
        <v>7018.4159999999993</v>
      </c>
      <c r="H10" s="2">
        <f t="shared" si="1"/>
        <v>1764.1919999999998</v>
      </c>
      <c r="I10" s="2">
        <f t="shared" si="2"/>
        <v>5235.0479999999989</v>
      </c>
    </row>
    <row r="11" spans="1:9" x14ac:dyDescent="0.35">
      <c r="B11" s="2" t="s">
        <v>13</v>
      </c>
      <c r="C11" s="2">
        <v>500</v>
      </c>
      <c r="D11" s="2">
        <v>85</v>
      </c>
      <c r="E11" s="2">
        <f t="shared" si="3"/>
        <v>3733.2</v>
      </c>
      <c r="F11" s="3">
        <v>9.3000000000000013E-2</v>
      </c>
      <c r="G11" s="2">
        <f t="shared" si="0"/>
        <v>3386.0124000000001</v>
      </c>
      <c r="H11" s="2">
        <f t="shared" si="1"/>
        <v>851.12879999999996</v>
      </c>
      <c r="I11" s="2">
        <f t="shared" si="2"/>
        <v>2525.6322</v>
      </c>
    </row>
    <row r="12" spans="1:9" x14ac:dyDescent="0.35">
      <c r="B12" s="2" t="s">
        <v>14</v>
      </c>
      <c r="C12" s="2">
        <v>500</v>
      </c>
      <c r="D12" s="2">
        <v>85</v>
      </c>
      <c r="E12" s="2">
        <f t="shared" si="3"/>
        <v>3733.2</v>
      </c>
      <c r="F12" s="3">
        <v>9.3000000000000013E-2</v>
      </c>
      <c r="G12" s="2">
        <f t="shared" si="0"/>
        <v>3386.0124000000001</v>
      </c>
      <c r="H12" s="2">
        <f t="shared" si="1"/>
        <v>851.12879999999996</v>
      </c>
      <c r="I12" s="2">
        <f t="shared" si="2"/>
        <v>2525.6322</v>
      </c>
    </row>
    <row r="13" spans="1:9" x14ac:dyDescent="0.35">
      <c r="B13" s="2" t="s">
        <v>15</v>
      </c>
      <c r="C13" s="2">
        <v>250</v>
      </c>
      <c r="D13" s="2">
        <v>85</v>
      </c>
      <c r="E13" s="2">
        <f t="shared" si="3"/>
        <v>1866.6</v>
      </c>
      <c r="F13" s="3">
        <v>8.5000000000000006E-2</v>
      </c>
      <c r="G13" s="2">
        <f t="shared" si="0"/>
        <v>1707.9390000000001</v>
      </c>
      <c r="H13" s="2">
        <f t="shared" si="1"/>
        <v>429.31800000000004</v>
      </c>
      <c r="I13" s="2">
        <f t="shared" si="2"/>
        <v>1273.9545000000001</v>
      </c>
    </row>
    <row r="14" spans="1:9" x14ac:dyDescent="0.35">
      <c r="B14" s="2" t="s">
        <v>16</v>
      </c>
      <c r="C14" s="2">
        <v>210</v>
      </c>
      <c r="D14" s="2">
        <v>72</v>
      </c>
      <c r="E14" s="2">
        <f t="shared" si="3"/>
        <v>1328.1408000000001</v>
      </c>
      <c r="F14" s="3">
        <v>0.10810000000000002</v>
      </c>
      <c r="G14" s="2">
        <f t="shared" si="0"/>
        <v>1184.5687795200001</v>
      </c>
      <c r="H14" s="2">
        <f t="shared" si="1"/>
        <v>297.76045824000005</v>
      </c>
      <c r="I14" s="2">
        <f t="shared" si="2"/>
        <v>883.57179456000006</v>
      </c>
    </row>
    <row r="15" spans="1:9" x14ac:dyDescent="0.35">
      <c r="B15" s="2" t="s">
        <v>17</v>
      </c>
      <c r="C15" s="2">
        <v>1980</v>
      </c>
      <c r="D15" s="2">
        <v>85</v>
      </c>
      <c r="E15" s="2">
        <f t="shared" si="3"/>
        <v>14783.472</v>
      </c>
      <c r="F15" s="3">
        <v>0.06</v>
      </c>
      <c r="G15" s="2">
        <f t="shared" si="0"/>
        <v>13896.463679999999</v>
      </c>
      <c r="H15" s="2">
        <f t="shared" si="1"/>
        <v>3493.1001599999995</v>
      </c>
      <c r="I15" s="2">
        <f t="shared" si="2"/>
        <v>10365.395039999999</v>
      </c>
    </row>
    <row r="16" spans="1:9" x14ac:dyDescent="0.35">
      <c r="B16" s="2" t="s">
        <v>18</v>
      </c>
      <c r="C16" s="2">
        <v>672</v>
      </c>
      <c r="D16" s="2">
        <v>38</v>
      </c>
      <c r="E16" s="2">
        <f t="shared" si="3"/>
        <v>2243.0822400000002</v>
      </c>
      <c r="F16" s="3">
        <v>3.1E-2</v>
      </c>
      <c r="G16" s="2">
        <f t="shared" si="0"/>
        <v>2173.5466905600001</v>
      </c>
      <c r="H16" s="2">
        <f t="shared" si="1"/>
        <v>546.35599872</v>
      </c>
      <c r="I16" s="2">
        <f t="shared" si="2"/>
        <v>1621.2520396800001</v>
      </c>
    </row>
    <row r="18" spans="11:27" x14ac:dyDescent="0.35">
      <c r="K18" s="4" t="s">
        <v>31</v>
      </c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1:27" x14ac:dyDescent="0.35">
      <c r="K19" s="5"/>
      <c r="L19" s="10" t="s">
        <v>19</v>
      </c>
      <c r="M19" s="10"/>
      <c r="N19" s="10" t="s">
        <v>20</v>
      </c>
      <c r="O19" s="10"/>
      <c r="P19" s="10" t="s">
        <v>21</v>
      </c>
      <c r="Q19" s="10"/>
      <c r="R19" s="10" t="s">
        <v>23</v>
      </c>
      <c r="S19" s="10"/>
      <c r="T19" s="10" t="s">
        <v>38</v>
      </c>
      <c r="U19" s="10"/>
      <c r="V19" s="10" t="s">
        <v>24</v>
      </c>
      <c r="W19" s="10"/>
      <c r="X19" s="10" t="s">
        <v>27</v>
      </c>
      <c r="Y19" s="10"/>
      <c r="Z19" s="8" t="s">
        <v>30</v>
      </c>
      <c r="AA19" s="8"/>
    </row>
    <row r="20" spans="11:27" x14ac:dyDescent="0.35">
      <c r="K20" s="5"/>
      <c r="L20" s="5" t="s">
        <v>28</v>
      </c>
      <c r="M20" s="5" t="s">
        <v>29</v>
      </c>
      <c r="N20" s="5" t="s">
        <v>28</v>
      </c>
      <c r="O20" s="5" t="s">
        <v>29</v>
      </c>
      <c r="P20" s="5" t="s">
        <v>28</v>
      </c>
      <c r="Q20" s="5" t="s">
        <v>29</v>
      </c>
      <c r="R20" s="5" t="s">
        <v>28</v>
      </c>
      <c r="S20" s="5" t="s">
        <v>29</v>
      </c>
      <c r="T20" s="5" t="s">
        <v>28</v>
      </c>
      <c r="U20" s="5" t="s">
        <v>29</v>
      </c>
      <c r="V20" s="5" t="s">
        <v>28</v>
      </c>
      <c r="W20" s="5" t="s">
        <v>29</v>
      </c>
      <c r="X20" s="5" t="s">
        <v>28</v>
      </c>
      <c r="Y20" s="5" t="s">
        <v>29</v>
      </c>
      <c r="Z20" s="5" t="s">
        <v>28</v>
      </c>
      <c r="AA20" s="5" t="s">
        <v>29</v>
      </c>
    </row>
    <row r="21" spans="11:27" s="1" customFormat="1" x14ac:dyDescent="0.35">
      <c r="K21" s="2" t="s">
        <v>6</v>
      </c>
      <c r="L21" s="6"/>
      <c r="M21" s="7"/>
      <c r="N21" s="3">
        <v>9.9000000000000005E-2</v>
      </c>
      <c r="O21" s="9">
        <f>H4*N21</f>
        <v>32.698565222399999</v>
      </c>
      <c r="P21" s="3"/>
      <c r="Q21" s="9">
        <f>H4*P21</f>
        <v>0</v>
      </c>
      <c r="R21" s="3"/>
      <c r="S21" s="9"/>
      <c r="T21" s="3"/>
      <c r="U21" s="9"/>
      <c r="V21" s="3"/>
      <c r="W21" s="9"/>
      <c r="X21" s="3"/>
      <c r="Y21" s="9"/>
      <c r="Z21" s="3">
        <f>L21++R21+T21+V21+X21+N21+P21</f>
        <v>9.9000000000000005E-2</v>
      </c>
      <c r="AA21" s="9">
        <f>M21++S21+U21+W21+Y21+O21+Q21</f>
        <v>32.698565222399999</v>
      </c>
    </row>
    <row r="22" spans="11:27" x14ac:dyDescent="0.35">
      <c r="K22" s="2" t="s">
        <v>7</v>
      </c>
      <c r="L22" s="6"/>
      <c r="M22" s="7"/>
      <c r="N22" s="3">
        <v>3.9699999999999999E-2</v>
      </c>
      <c r="O22" s="9">
        <f>H5*N22</f>
        <v>70.038422399999988</v>
      </c>
      <c r="P22" s="3"/>
      <c r="Q22" s="9"/>
      <c r="R22" s="3">
        <v>0.1168</v>
      </c>
      <c r="S22" s="9">
        <f t="shared" ref="S22:S32" si="4">H5*R22</f>
        <v>206.05762559999997</v>
      </c>
      <c r="T22" s="3"/>
      <c r="U22" s="9"/>
      <c r="V22" s="3"/>
      <c r="W22" s="9"/>
      <c r="X22" s="3"/>
      <c r="Y22" s="9"/>
      <c r="Z22" s="3">
        <f t="shared" ref="Z22:AA33" si="5">L22++R22+T22+V22+X22+N22+P22</f>
        <v>0.1565</v>
      </c>
      <c r="AA22" s="9">
        <f t="shared" si="5"/>
        <v>276.09604799999994</v>
      </c>
    </row>
    <row r="23" spans="11:27" x14ac:dyDescent="0.35">
      <c r="K23" s="2" t="s">
        <v>8</v>
      </c>
      <c r="L23" s="2"/>
      <c r="M23" s="7"/>
      <c r="N23" s="3">
        <v>0.1099</v>
      </c>
      <c r="O23" s="9">
        <f t="shared" ref="O23:O32" si="6">H6*N23</f>
        <v>156.45257792639998</v>
      </c>
      <c r="P23" s="3"/>
      <c r="Q23" s="9"/>
      <c r="R23" s="3">
        <v>1.11E-2</v>
      </c>
      <c r="S23" s="9">
        <f t="shared" si="4"/>
        <v>15.8018527296</v>
      </c>
      <c r="T23" s="3">
        <v>3.49E-2</v>
      </c>
      <c r="U23" s="9">
        <f t="shared" ref="U23:U30" si="7">H6*T23</f>
        <v>49.683302726400001</v>
      </c>
      <c r="V23" s="3"/>
      <c r="W23" s="9"/>
      <c r="X23" s="3"/>
      <c r="Y23" s="9"/>
      <c r="Z23" s="3">
        <f t="shared" si="5"/>
        <v>0.15589999999999998</v>
      </c>
      <c r="AA23" s="9">
        <f t="shared" si="5"/>
        <v>221.93773338239998</v>
      </c>
    </row>
    <row r="24" spans="11:27" x14ac:dyDescent="0.35">
      <c r="K24" s="2" t="s">
        <v>9</v>
      </c>
      <c r="L24" s="2"/>
      <c r="M24" s="7"/>
      <c r="N24" s="3">
        <v>9.9099999999999994E-2</v>
      </c>
      <c r="O24" s="9">
        <f t="shared" si="6"/>
        <v>87.415713599999989</v>
      </c>
      <c r="P24" s="3"/>
      <c r="Q24" s="9"/>
      <c r="R24" s="3"/>
      <c r="S24" s="9"/>
      <c r="T24" s="3"/>
      <c r="U24" s="9"/>
      <c r="V24" s="3"/>
      <c r="W24" s="9"/>
      <c r="X24" s="3"/>
      <c r="Y24" s="9"/>
      <c r="Z24" s="3">
        <f t="shared" si="5"/>
        <v>9.9099999999999994E-2</v>
      </c>
      <c r="AA24" s="9">
        <f t="shared" si="5"/>
        <v>87.415713599999989</v>
      </c>
    </row>
    <row r="25" spans="11:27" x14ac:dyDescent="0.35">
      <c r="K25" s="2" t="s">
        <v>10</v>
      </c>
      <c r="L25" s="6"/>
      <c r="M25" s="7"/>
      <c r="N25" s="3"/>
      <c r="O25" s="9"/>
      <c r="P25" s="3"/>
      <c r="Q25" s="9"/>
      <c r="R25" s="3"/>
      <c r="S25" s="9"/>
      <c r="T25" s="3"/>
      <c r="U25" s="9"/>
      <c r="V25" s="3"/>
      <c r="W25" s="9"/>
      <c r="X25" s="3"/>
      <c r="Y25" s="9"/>
      <c r="Z25" s="3">
        <f t="shared" si="5"/>
        <v>0</v>
      </c>
      <c r="AA25" s="9">
        <f t="shared" si="5"/>
        <v>0</v>
      </c>
    </row>
    <row r="26" spans="11:27" x14ac:dyDescent="0.35">
      <c r="K26" s="2" t="s">
        <v>11</v>
      </c>
      <c r="L26" s="6"/>
      <c r="M26" s="7"/>
      <c r="N26" s="3">
        <v>6.5100000000000005E-2</v>
      </c>
      <c r="O26" s="9">
        <f t="shared" si="6"/>
        <v>203.5645710336</v>
      </c>
      <c r="P26" s="3"/>
      <c r="Q26" s="9"/>
      <c r="R26" s="3">
        <v>2.58E-2</v>
      </c>
      <c r="S26" s="9">
        <f t="shared" si="4"/>
        <v>80.675359948799994</v>
      </c>
      <c r="T26" s="3"/>
      <c r="U26" s="9"/>
      <c r="V26" s="3"/>
      <c r="W26" s="9"/>
      <c r="X26" s="3"/>
      <c r="Y26" s="9"/>
      <c r="Z26" s="3">
        <f t="shared" si="5"/>
        <v>9.0900000000000009E-2</v>
      </c>
      <c r="AA26" s="9">
        <f t="shared" si="5"/>
        <v>284.23993098239998</v>
      </c>
    </row>
    <row r="27" spans="11:27" x14ac:dyDescent="0.35">
      <c r="K27" s="2" t="s">
        <v>12</v>
      </c>
      <c r="L27" s="2"/>
      <c r="M27" s="7"/>
      <c r="N27" s="3"/>
      <c r="O27" s="9"/>
      <c r="P27" s="3"/>
      <c r="Q27" s="9"/>
      <c r="R27" s="3"/>
      <c r="S27" s="9"/>
      <c r="T27" s="3"/>
      <c r="U27" s="9"/>
      <c r="V27" s="3"/>
      <c r="W27" s="9"/>
      <c r="X27" s="3"/>
      <c r="Y27" s="9"/>
      <c r="Z27" s="3">
        <f t="shared" si="5"/>
        <v>0</v>
      </c>
      <c r="AA27" s="9">
        <f t="shared" si="5"/>
        <v>0</v>
      </c>
    </row>
    <row r="28" spans="11:27" x14ac:dyDescent="0.35">
      <c r="K28" s="2" t="s">
        <v>13</v>
      </c>
      <c r="L28" s="6"/>
      <c r="M28" s="7"/>
      <c r="N28" s="3"/>
      <c r="O28" s="9"/>
      <c r="P28" s="3"/>
      <c r="Q28" s="9"/>
      <c r="R28" s="3"/>
      <c r="S28" s="9"/>
      <c r="T28" s="3"/>
      <c r="U28" s="9"/>
      <c r="V28" s="3"/>
      <c r="W28" s="9"/>
      <c r="X28" s="3"/>
      <c r="Y28" s="9"/>
      <c r="Z28" s="3">
        <f t="shared" si="5"/>
        <v>0</v>
      </c>
      <c r="AA28" s="9">
        <f t="shared" si="5"/>
        <v>0</v>
      </c>
    </row>
    <row r="29" spans="11:27" x14ac:dyDescent="0.35">
      <c r="K29" s="2" t="s">
        <v>14</v>
      </c>
      <c r="L29" s="6"/>
      <c r="M29" s="7"/>
      <c r="N29" s="3"/>
      <c r="O29" s="9"/>
      <c r="P29" s="3"/>
      <c r="Q29" s="9"/>
      <c r="R29" s="3"/>
      <c r="S29" s="9"/>
      <c r="T29" s="3"/>
      <c r="U29" s="9"/>
      <c r="V29" s="3"/>
      <c r="W29" s="9"/>
      <c r="X29" s="3"/>
      <c r="Y29" s="9"/>
      <c r="Z29" s="3">
        <f t="shared" si="5"/>
        <v>0</v>
      </c>
      <c r="AA29" s="9">
        <f t="shared" si="5"/>
        <v>0</v>
      </c>
    </row>
    <row r="30" spans="11:27" x14ac:dyDescent="0.35">
      <c r="K30" s="2" t="s">
        <v>15</v>
      </c>
      <c r="L30" s="6"/>
      <c r="M30" s="7"/>
      <c r="N30" s="3"/>
      <c r="O30" s="9"/>
      <c r="P30" s="3"/>
      <c r="Q30" s="9"/>
      <c r="R30" s="3">
        <v>1.35E-2</v>
      </c>
      <c r="S30" s="9">
        <f t="shared" si="4"/>
        <v>5.7957930000000006</v>
      </c>
      <c r="T30" s="3">
        <v>7.9699999999999993E-2</v>
      </c>
      <c r="U30" s="9">
        <f t="shared" si="7"/>
        <v>34.216644600000002</v>
      </c>
      <c r="V30" s="3"/>
      <c r="W30" s="9"/>
      <c r="X30" s="3"/>
      <c r="Y30" s="9"/>
      <c r="Z30" s="3">
        <f t="shared" si="5"/>
        <v>9.3199999999999991E-2</v>
      </c>
      <c r="AA30" s="9">
        <f t="shared" si="5"/>
        <v>40.012437600000005</v>
      </c>
    </row>
    <row r="31" spans="11:27" x14ac:dyDescent="0.35">
      <c r="K31" s="2" t="s">
        <v>16</v>
      </c>
      <c r="L31" s="2"/>
      <c r="M31" s="7"/>
      <c r="N31" s="3"/>
      <c r="O31" s="9"/>
      <c r="P31" s="3"/>
      <c r="Q31" s="9"/>
      <c r="R31" s="3"/>
      <c r="S31" s="9"/>
      <c r="T31" s="3"/>
      <c r="U31" s="9"/>
      <c r="V31" s="3"/>
      <c r="W31" s="9"/>
      <c r="X31" s="3"/>
      <c r="Y31" s="9"/>
      <c r="Z31" s="3">
        <f t="shared" si="5"/>
        <v>0</v>
      </c>
      <c r="AA31" s="9">
        <f t="shared" si="5"/>
        <v>0</v>
      </c>
    </row>
    <row r="32" spans="11:27" x14ac:dyDescent="0.35">
      <c r="K32" s="2" t="s">
        <v>17</v>
      </c>
      <c r="L32" s="2"/>
      <c r="M32" s="7"/>
      <c r="N32" s="3">
        <v>6.4699999999999994E-2</v>
      </c>
      <c r="O32" s="9">
        <f t="shared" si="6"/>
        <v>226.00358035199994</v>
      </c>
      <c r="P32" s="3"/>
      <c r="Q32" s="9"/>
      <c r="R32" s="3">
        <v>0.19220000000000001</v>
      </c>
      <c r="S32" s="9">
        <f t="shared" si="4"/>
        <v>671.37385075199995</v>
      </c>
      <c r="T32" s="3"/>
      <c r="U32" s="9"/>
      <c r="V32" s="3"/>
      <c r="W32" s="9"/>
      <c r="X32" s="3"/>
      <c r="Y32" s="9"/>
      <c r="Z32" s="3">
        <f t="shared" si="5"/>
        <v>0.25690000000000002</v>
      </c>
      <c r="AA32" s="9">
        <f t="shared" si="5"/>
        <v>897.37743110399992</v>
      </c>
    </row>
    <row r="33" spans="11:33" x14ac:dyDescent="0.35">
      <c r="K33" s="2" t="s">
        <v>18</v>
      </c>
      <c r="L33" s="2"/>
      <c r="M33" s="7"/>
      <c r="N33" s="3"/>
      <c r="O33" s="9"/>
      <c r="P33" s="3"/>
      <c r="Q33" s="9"/>
      <c r="R33" s="3"/>
      <c r="S33" s="9"/>
      <c r="T33" s="3"/>
      <c r="U33" s="9"/>
      <c r="V33" s="3"/>
      <c r="W33" s="9"/>
      <c r="X33" s="3"/>
      <c r="Y33" s="9"/>
      <c r="Z33" s="3">
        <f t="shared" si="5"/>
        <v>0</v>
      </c>
      <c r="AA33" s="9">
        <f t="shared" si="5"/>
        <v>0</v>
      </c>
    </row>
    <row r="35" spans="11:33" x14ac:dyDescent="0.35">
      <c r="K35" s="4" t="s">
        <v>32</v>
      </c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</row>
    <row r="36" spans="11:33" ht="29" x14ac:dyDescent="0.35">
      <c r="K36" s="2"/>
      <c r="L36" s="8" t="s">
        <v>19</v>
      </c>
      <c r="M36" s="8"/>
      <c r="N36" s="8" t="s">
        <v>20</v>
      </c>
      <c r="O36" s="8"/>
      <c r="P36" s="8" t="s">
        <v>22</v>
      </c>
      <c r="Q36" s="8"/>
      <c r="R36" s="8" t="s">
        <v>23</v>
      </c>
      <c r="S36" s="8"/>
      <c r="T36" s="8" t="s">
        <v>25</v>
      </c>
      <c r="U36" s="8"/>
      <c r="V36" s="8" t="s">
        <v>26</v>
      </c>
      <c r="W36" s="8"/>
      <c r="X36" s="8" t="s">
        <v>37</v>
      </c>
      <c r="Y36" s="8"/>
      <c r="Z36" s="8" t="s">
        <v>36</v>
      </c>
      <c r="AA36" s="8"/>
      <c r="AB36" s="8" t="s">
        <v>34</v>
      </c>
      <c r="AC36" s="8"/>
      <c r="AD36" s="8" t="s">
        <v>35</v>
      </c>
      <c r="AE36" s="8"/>
      <c r="AF36" s="8" t="s">
        <v>30</v>
      </c>
      <c r="AG36" s="8"/>
    </row>
    <row r="37" spans="11:33" x14ac:dyDescent="0.35">
      <c r="K37" s="2"/>
      <c r="L37" s="5" t="s">
        <v>28</v>
      </c>
      <c r="M37" s="5" t="s">
        <v>29</v>
      </c>
      <c r="N37" s="5" t="s">
        <v>28</v>
      </c>
      <c r="O37" s="5" t="s">
        <v>29</v>
      </c>
      <c r="P37" s="5" t="s">
        <v>28</v>
      </c>
      <c r="Q37" s="5" t="s">
        <v>29</v>
      </c>
      <c r="R37" s="5" t="s">
        <v>28</v>
      </c>
      <c r="S37" s="5" t="s">
        <v>29</v>
      </c>
      <c r="T37" s="5" t="s">
        <v>28</v>
      </c>
      <c r="U37" s="5" t="s">
        <v>29</v>
      </c>
      <c r="V37" s="5" t="s">
        <v>28</v>
      </c>
      <c r="W37" s="5" t="s">
        <v>29</v>
      </c>
      <c r="X37" s="5" t="s">
        <v>28</v>
      </c>
      <c r="Y37" s="5" t="s">
        <v>29</v>
      </c>
      <c r="Z37" s="5" t="s">
        <v>28</v>
      </c>
      <c r="AA37" s="5" t="s">
        <v>29</v>
      </c>
      <c r="AB37" s="5" t="s">
        <v>28</v>
      </c>
      <c r="AC37" s="5" t="s">
        <v>29</v>
      </c>
      <c r="AD37" s="5"/>
      <c r="AE37" s="5"/>
      <c r="AF37" s="5" t="s">
        <v>28</v>
      </c>
      <c r="AG37" s="5" t="s">
        <v>29</v>
      </c>
    </row>
    <row r="38" spans="11:33" x14ac:dyDescent="0.35">
      <c r="K38" s="2" t="s">
        <v>6</v>
      </c>
      <c r="L38" s="6"/>
      <c r="M38" s="7"/>
      <c r="N38" s="6">
        <v>8.2100000000000006E-2</v>
      </c>
      <c r="O38" s="9">
        <f>I4*N38</f>
        <v>80.465826954240001</v>
      </c>
      <c r="P38" s="6">
        <v>2.6499999999999999E-2</v>
      </c>
      <c r="Q38" s="9">
        <f>I4*P38</f>
        <v>25.972526361599996</v>
      </c>
      <c r="R38" s="6">
        <v>2.58E-2</v>
      </c>
      <c r="S38" s="9">
        <f>I4*R38</f>
        <v>25.286459627519999</v>
      </c>
      <c r="T38" s="2"/>
      <c r="U38" s="9"/>
      <c r="V38" s="2"/>
      <c r="W38" s="9"/>
      <c r="X38" s="2"/>
      <c r="Y38" s="9"/>
      <c r="Z38" s="2"/>
      <c r="AA38" s="9"/>
      <c r="AB38" s="6">
        <v>6.83E-2</v>
      </c>
      <c r="AC38" s="9">
        <f>AB38*I4</f>
        <v>66.94051133952</v>
      </c>
      <c r="AD38" s="6">
        <v>5.2900000000000003E-2</v>
      </c>
      <c r="AE38" s="9">
        <f>AD38*I4</f>
        <v>51.847043189760001</v>
      </c>
      <c r="AF38" s="6">
        <f>L38+N38+P38+R38+T38+V38+X38+Z38+AB38</f>
        <v>0.20269999999999999</v>
      </c>
      <c r="AG38" s="9">
        <f>M38+O38+Q38+S38+U38+W38+Y38+AA38+AC38</f>
        <v>198.66532428288002</v>
      </c>
    </row>
    <row r="39" spans="11:33" x14ac:dyDescent="0.35">
      <c r="K39" s="2" t="s">
        <v>7</v>
      </c>
      <c r="L39" s="2"/>
      <c r="M39" s="7"/>
      <c r="N39" s="6">
        <v>0.04</v>
      </c>
      <c r="O39" s="9">
        <f t="shared" ref="O39:O49" si="8">I5*N39</f>
        <v>209.40191999999996</v>
      </c>
      <c r="P39" s="6">
        <v>1.6E-2</v>
      </c>
      <c r="Q39" s="9">
        <f t="shared" ref="Q39:Q49" si="9">I5*P39</f>
        <v>83.760767999999985</v>
      </c>
      <c r="R39" s="6"/>
      <c r="S39" s="9"/>
      <c r="T39" s="2"/>
      <c r="U39" s="9"/>
      <c r="V39" s="2"/>
      <c r="W39" s="9"/>
      <c r="X39" s="2"/>
      <c r="Y39" s="9"/>
      <c r="Z39" s="2"/>
      <c r="AA39" s="9"/>
      <c r="AB39" s="2"/>
      <c r="AC39" s="9"/>
      <c r="AD39" s="2"/>
      <c r="AE39" s="9"/>
      <c r="AF39" s="6">
        <f t="shared" ref="AF39:AG50" si="10">L39+N39+P39+R39+T39+V39+X39+Z39+AB39</f>
        <v>5.6000000000000001E-2</v>
      </c>
      <c r="AG39" s="9">
        <f t="shared" si="10"/>
        <v>293.16268799999995</v>
      </c>
    </row>
    <row r="40" spans="11:33" x14ac:dyDescent="0.35">
      <c r="K40" s="2" t="s">
        <v>8</v>
      </c>
      <c r="L40" s="6"/>
      <c r="M40" s="7"/>
      <c r="N40" s="6">
        <v>9.06E-2</v>
      </c>
      <c r="O40" s="9">
        <f t="shared" si="8"/>
        <v>382.72607231040007</v>
      </c>
      <c r="P40" s="6">
        <v>1.47E-2</v>
      </c>
      <c r="Q40" s="9">
        <f t="shared" si="9"/>
        <v>62.097938884800008</v>
      </c>
      <c r="R40" s="6">
        <v>2.0199999999999999E-2</v>
      </c>
      <c r="S40" s="9">
        <f t="shared" ref="S40:S49" si="11">I6*R40</f>
        <v>85.33186159680001</v>
      </c>
      <c r="T40" s="6">
        <v>3.2599999999999997E-2</v>
      </c>
      <c r="U40" s="9">
        <f t="shared" ref="U40:U46" si="12">T40*I6</f>
        <v>137.71379643840001</v>
      </c>
      <c r="V40" s="6">
        <v>2.8799999999999999E-2</v>
      </c>
      <c r="W40" s="9">
        <f t="shared" ref="W40" si="13">V40*I6</f>
        <v>121.66126801920001</v>
      </c>
      <c r="X40" s="2"/>
      <c r="Y40" s="9"/>
      <c r="Z40" s="6">
        <v>3.5400000000000001E-2</v>
      </c>
      <c r="AA40" s="9">
        <f t="shared" ref="AA40:AA43" si="14">I6*Z40</f>
        <v>149.54197527360003</v>
      </c>
      <c r="AB40" s="2"/>
      <c r="AC40" s="9"/>
      <c r="AD40" s="2"/>
      <c r="AE40" s="9"/>
      <c r="AF40" s="6">
        <f t="shared" si="10"/>
        <v>0.2223</v>
      </c>
      <c r="AG40" s="9">
        <f t="shared" si="10"/>
        <v>939.0729125232001</v>
      </c>
    </row>
    <row r="41" spans="11:33" x14ac:dyDescent="0.35">
      <c r="K41" s="2" t="s">
        <v>9</v>
      </c>
      <c r="L41" s="2"/>
      <c r="M41" s="7"/>
      <c r="N41" s="6">
        <v>4.6300000000000001E-2</v>
      </c>
      <c r="O41" s="9">
        <f t="shared" si="8"/>
        <v>121.19136119999997</v>
      </c>
      <c r="P41" s="6">
        <v>1.6199999999999999E-2</v>
      </c>
      <c r="Q41" s="9">
        <f t="shared" si="9"/>
        <v>42.40388879999999</v>
      </c>
      <c r="R41" s="2"/>
      <c r="S41" s="9"/>
      <c r="T41" s="2"/>
      <c r="U41" s="9"/>
      <c r="V41" s="2"/>
      <c r="W41" s="9"/>
      <c r="X41" s="2"/>
      <c r="Y41" s="9"/>
      <c r="Z41" s="2"/>
      <c r="AA41" s="9"/>
      <c r="AB41" s="2"/>
      <c r="AC41" s="9"/>
      <c r="AD41" s="2"/>
      <c r="AE41" s="9"/>
      <c r="AF41" s="6">
        <f t="shared" si="10"/>
        <v>6.25E-2</v>
      </c>
      <c r="AG41" s="9">
        <f t="shared" si="10"/>
        <v>163.59524999999996</v>
      </c>
    </row>
    <row r="42" spans="11:33" x14ac:dyDescent="0.35">
      <c r="K42" s="2" t="s">
        <v>10</v>
      </c>
      <c r="L42" s="2"/>
      <c r="M42" s="7"/>
      <c r="N42" s="6"/>
      <c r="O42" s="9"/>
      <c r="P42" s="6"/>
      <c r="Q42" s="9"/>
      <c r="R42" s="2"/>
      <c r="S42" s="9"/>
      <c r="T42" s="2"/>
      <c r="U42" s="9"/>
      <c r="V42" s="2"/>
      <c r="W42" s="9"/>
      <c r="X42" s="2"/>
      <c r="Y42" s="9"/>
      <c r="Z42" s="2"/>
      <c r="AA42" s="9"/>
      <c r="AB42" s="2"/>
      <c r="AC42" s="9"/>
      <c r="AD42" s="2"/>
      <c r="AE42" s="9"/>
      <c r="AF42" s="6">
        <f t="shared" si="10"/>
        <v>0</v>
      </c>
      <c r="AG42" s="9">
        <f t="shared" si="10"/>
        <v>0</v>
      </c>
    </row>
    <row r="43" spans="11:33" x14ac:dyDescent="0.35">
      <c r="K43" s="2" t="s">
        <v>11</v>
      </c>
      <c r="L43" s="6"/>
      <c r="M43" s="7"/>
      <c r="N43" s="6">
        <v>5.3100000000000001E-2</v>
      </c>
      <c r="O43" s="9">
        <f t="shared" si="8"/>
        <v>492.7090581504001</v>
      </c>
      <c r="P43" s="6">
        <v>3.1399999999999997E-2</v>
      </c>
      <c r="Q43" s="9">
        <f t="shared" si="9"/>
        <v>291.35714549760002</v>
      </c>
      <c r="R43" s="2"/>
      <c r="S43" s="9"/>
      <c r="T43" s="2"/>
      <c r="U43" s="9"/>
      <c r="V43" s="2"/>
      <c r="W43" s="9"/>
      <c r="X43" s="6">
        <v>2.23E-2</v>
      </c>
      <c r="Y43" s="9">
        <f t="shared" ref="Y43" si="15">I9*X43</f>
        <v>206.91924664320004</v>
      </c>
      <c r="Z43" s="6">
        <v>5.1200000000000002E-2</v>
      </c>
      <c r="AA43" s="9">
        <f t="shared" si="14"/>
        <v>475.07916718080008</v>
      </c>
      <c r="AB43" s="2"/>
      <c r="AC43" s="9"/>
      <c r="AD43" s="6"/>
      <c r="AE43" s="9"/>
      <c r="AF43" s="6">
        <f t="shared" si="10"/>
        <v>0.158</v>
      </c>
      <c r="AG43" s="9">
        <f t="shared" si="10"/>
        <v>1466.0646174720002</v>
      </c>
    </row>
    <row r="44" spans="11:33" x14ac:dyDescent="0.35">
      <c r="K44" s="2" t="s">
        <v>12</v>
      </c>
      <c r="L44" s="2"/>
      <c r="M44" s="7"/>
      <c r="N44" s="6"/>
      <c r="O44" s="9"/>
      <c r="P44" s="6"/>
      <c r="Q44" s="9"/>
      <c r="R44" s="2"/>
      <c r="S44" s="9"/>
      <c r="T44" s="2"/>
      <c r="U44" s="9"/>
      <c r="V44" s="2"/>
      <c r="W44" s="9"/>
      <c r="X44" s="2"/>
      <c r="Y44" s="9"/>
      <c r="Z44" s="2"/>
      <c r="AA44" s="9"/>
      <c r="AB44" s="2"/>
      <c r="AC44" s="9"/>
      <c r="AD44" s="2"/>
      <c r="AE44" s="9"/>
      <c r="AF44" s="6">
        <f t="shared" si="10"/>
        <v>0</v>
      </c>
      <c r="AG44" s="9">
        <f t="shared" si="10"/>
        <v>0</v>
      </c>
    </row>
    <row r="45" spans="11:33" x14ac:dyDescent="0.35">
      <c r="K45" s="2" t="s">
        <v>13</v>
      </c>
      <c r="L45" s="2"/>
      <c r="M45" s="7"/>
      <c r="N45" s="6">
        <v>8.3799999999999999E-2</v>
      </c>
      <c r="O45" s="9">
        <f t="shared" si="8"/>
        <v>211.64797836</v>
      </c>
      <c r="P45" s="6"/>
      <c r="Q45" s="9"/>
      <c r="R45" s="2"/>
      <c r="S45" s="9"/>
      <c r="T45" s="2"/>
      <c r="U45" s="9"/>
      <c r="V45" s="2"/>
      <c r="W45" s="9"/>
      <c r="X45" s="6"/>
      <c r="Y45" s="9"/>
      <c r="Z45" s="2"/>
      <c r="AA45" s="9"/>
      <c r="AB45" s="2"/>
      <c r="AC45" s="9"/>
      <c r="AD45" s="2"/>
      <c r="AE45" s="9"/>
      <c r="AF45" s="6">
        <f t="shared" si="10"/>
        <v>8.3799999999999999E-2</v>
      </c>
      <c r="AG45" s="9">
        <f t="shared" si="10"/>
        <v>211.64797836</v>
      </c>
    </row>
    <row r="46" spans="11:33" x14ac:dyDescent="0.35">
      <c r="K46" s="2" t="s">
        <v>14</v>
      </c>
      <c r="L46" s="6"/>
      <c r="M46" s="7"/>
      <c r="N46" s="6"/>
      <c r="O46" s="9"/>
      <c r="P46" s="6"/>
      <c r="Q46" s="9"/>
      <c r="R46" s="6">
        <v>9.1000000000000004E-3</v>
      </c>
      <c r="S46" s="9">
        <f t="shared" si="11"/>
        <v>22.983253020000003</v>
      </c>
      <c r="T46" s="6">
        <v>8.8200000000000001E-2</v>
      </c>
      <c r="U46" s="9">
        <f t="shared" si="12"/>
        <v>222.76076004000001</v>
      </c>
      <c r="V46" s="2"/>
      <c r="W46" s="9"/>
      <c r="X46" s="2"/>
      <c r="Y46" s="9"/>
      <c r="Z46" s="2"/>
      <c r="AA46" s="9"/>
      <c r="AB46" s="2"/>
      <c r="AC46" s="9"/>
      <c r="AD46" s="2"/>
      <c r="AE46" s="9"/>
      <c r="AF46" s="6">
        <f t="shared" si="10"/>
        <v>9.7299999999999998E-2</v>
      </c>
      <c r="AG46" s="9">
        <f t="shared" si="10"/>
        <v>245.74401306000001</v>
      </c>
    </row>
    <row r="47" spans="11:33" x14ac:dyDescent="0.35">
      <c r="K47" s="2" t="s">
        <v>15</v>
      </c>
      <c r="L47" s="6"/>
      <c r="M47" s="7"/>
      <c r="N47" s="6">
        <v>2.7900000000000001E-2</v>
      </c>
      <c r="O47" s="9">
        <f t="shared" si="8"/>
        <v>35.54333055</v>
      </c>
      <c r="P47" s="6"/>
      <c r="Q47" s="9"/>
      <c r="R47" s="6"/>
      <c r="S47" s="9"/>
      <c r="T47" s="6"/>
      <c r="U47" s="9"/>
      <c r="V47" s="2"/>
      <c r="W47" s="9"/>
      <c r="X47" s="2"/>
      <c r="Y47" s="9"/>
      <c r="Z47" s="2"/>
      <c r="AA47" s="9"/>
      <c r="AB47" s="6"/>
      <c r="AC47" s="9"/>
      <c r="AD47" s="2"/>
      <c r="AE47" s="9"/>
      <c r="AF47" s="6">
        <f t="shared" si="10"/>
        <v>2.7900000000000001E-2</v>
      </c>
      <c r="AG47" s="9">
        <f t="shared" si="10"/>
        <v>35.54333055</v>
      </c>
    </row>
    <row r="48" spans="11:33" x14ac:dyDescent="0.35">
      <c r="K48" s="2" t="s">
        <v>16</v>
      </c>
      <c r="L48" s="2"/>
      <c r="M48" s="7"/>
      <c r="N48" s="6"/>
      <c r="O48" s="9"/>
      <c r="P48" s="6"/>
      <c r="Q48" s="9"/>
      <c r="R48" s="2"/>
      <c r="S48" s="9"/>
      <c r="T48" s="2"/>
      <c r="U48" s="9"/>
      <c r="V48" s="2"/>
      <c r="W48" s="9"/>
      <c r="X48" s="2"/>
      <c r="Y48" s="9"/>
      <c r="Z48" s="2"/>
      <c r="AA48" s="9"/>
      <c r="AB48" s="2"/>
      <c r="AC48" s="9"/>
      <c r="AD48" s="2"/>
      <c r="AE48" s="9"/>
      <c r="AF48" s="6">
        <f t="shared" si="10"/>
        <v>0</v>
      </c>
      <c r="AG48" s="9">
        <f t="shared" si="10"/>
        <v>0</v>
      </c>
    </row>
    <row r="49" spans="11:33" x14ac:dyDescent="0.35">
      <c r="K49" s="2" t="s">
        <v>17</v>
      </c>
      <c r="L49" s="2"/>
      <c r="M49" s="7"/>
      <c r="N49" s="6">
        <v>8.5500000000000007E-2</v>
      </c>
      <c r="O49" s="9">
        <f t="shared" si="8"/>
        <v>886.24127592000002</v>
      </c>
      <c r="P49" s="6">
        <v>1.23E-2</v>
      </c>
      <c r="Q49" s="9">
        <f t="shared" si="9"/>
        <v>127.49435899199999</v>
      </c>
      <c r="R49" s="6">
        <v>7.9799999999999996E-2</v>
      </c>
      <c r="S49" s="9">
        <f t="shared" si="11"/>
        <v>827.15852419199996</v>
      </c>
      <c r="T49" s="2"/>
      <c r="U49" s="9"/>
      <c r="V49" s="2"/>
      <c r="W49" s="9"/>
      <c r="X49" s="2"/>
      <c r="Y49" s="9"/>
      <c r="Z49" s="6"/>
      <c r="AA49" s="9"/>
      <c r="AB49" s="2"/>
      <c r="AC49" s="9"/>
      <c r="AD49" s="2"/>
      <c r="AE49" s="9"/>
      <c r="AF49" s="6">
        <f t="shared" si="10"/>
        <v>0.17760000000000001</v>
      </c>
      <c r="AG49" s="9">
        <f t="shared" si="10"/>
        <v>1840.894159104</v>
      </c>
    </row>
    <row r="50" spans="11:33" x14ac:dyDescent="0.35">
      <c r="K50" s="2" t="s">
        <v>18</v>
      </c>
      <c r="L50" s="2"/>
      <c r="M50" s="7"/>
      <c r="N50" s="2"/>
      <c r="O50" s="9"/>
      <c r="P50" s="2"/>
      <c r="Q50" s="9"/>
      <c r="R50" s="2"/>
      <c r="S50" s="9"/>
      <c r="T50" s="2"/>
      <c r="U50" s="9"/>
      <c r="V50" s="2"/>
      <c r="W50" s="9"/>
      <c r="X50" s="2"/>
      <c r="Y50" s="9"/>
      <c r="Z50" s="2"/>
      <c r="AA50" s="9"/>
      <c r="AB50" s="2"/>
      <c r="AC50" s="9"/>
      <c r="AD50" s="2"/>
      <c r="AE50" s="9"/>
      <c r="AF50" s="6">
        <f t="shared" si="10"/>
        <v>0</v>
      </c>
      <c r="AG50" s="9">
        <f t="shared" si="10"/>
        <v>0</v>
      </c>
    </row>
  </sheetData>
  <mergeCells count="7">
    <mergeCell ref="X19:Y19"/>
    <mergeCell ref="L19:M19"/>
    <mergeCell ref="N19:O19"/>
    <mergeCell ref="P19:Q19"/>
    <mergeCell ref="R19:S19"/>
    <mergeCell ref="T19:U19"/>
    <mergeCell ref="V19:W19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"/>
  <sheetViews>
    <sheetView workbookViewId="0">
      <selection activeCell="A2" sqref="A2"/>
    </sheetView>
  </sheetViews>
  <sheetFormatPr defaultRowHeight="14.5" x14ac:dyDescent="0.35"/>
  <sheetData>
    <row r="2" spans="1:1" x14ac:dyDescent="0.35">
      <c r="A2">
        <v>366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FY 23-24 AVL</vt:lpstr>
      <vt:lpstr>Sheet2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RUPALI UFADE</dc:creator>
  <cp:lastModifiedBy>A.V. Patkare</cp:lastModifiedBy>
  <dcterms:created xsi:type="dcterms:W3CDTF">2024-12-03T06:04:10Z</dcterms:created>
  <dcterms:modified xsi:type="dcterms:W3CDTF">2024-12-04T10:05:56Z</dcterms:modified>
</cp:coreProperties>
</file>